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235" windowHeight="7575"/>
  </bookViews>
  <sheets>
    <sheet name="Sheet1 (2)" sheetId="4" r:id="rId1"/>
    <sheet name="Sheet2" sheetId="2" r:id="rId2"/>
    <sheet name="Sheet3" sheetId="3" r:id="rId3"/>
  </sheets>
  <definedNames>
    <definedName name="_xlnm.Print_Area" localSheetId="0">'Sheet1 (2)'!$A$1:$I$34</definedName>
  </definedNames>
  <calcPr calcId="125725"/>
</workbook>
</file>

<file path=xl/calcChain.xml><?xml version="1.0" encoding="utf-8"?>
<calcChain xmlns="http://schemas.openxmlformats.org/spreadsheetml/2006/main">
  <c r="G18" i="4"/>
  <c r="G19"/>
  <c r="G20"/>
  <c r="G21"/>
  <c r="G22"/>
  <c r="G23"/>
  <c r="G24"/>
  <c r="G25"/>
  <c r="G26"/>
  <c r="G27"/>
  <c r="G28"/>
  <c r="G29"/>
  <c r="G17"/>
  <c r="E29"/>
  <c r="E28"/>
  <c r="E26"/>
  <c r="E27"/>
  <c r="E25"/>
  <c r="E23"/>
  <c r="E21"/>
  <c r="E20"/>
  <c r="E19"/>
  <c r="E18"/>
  <c r="E17"/>
  <c r="N16"/>
</calcChain>
</file>

<file path=xl/sharedStrings.xml><?xml version="1.0" encoding="utf-8"?>
<sst xmlns="http://schemas.openxmlformats.org/spreadsheetml/2006/main" count="48" uniqueCount="47">
  <si>
    <t>Oak Creek</t>
  </si>
  <si>
    <t>Beaver Creek</t>
  </si>
  <si>
    <t>North Study Limit</t>
  </si>
  <si>
    <t>Latitude</t>
  </si>
  <si>
    <t>Longitude</t>
  </si>
  <si>
    <t>West Clear Creek</t>
  </si>
  <si>
    <t>South Study Limit</t>
  </si>
  <si>
    <t>Elevation (NAVD88)</t>
  </si>
  <si>
    <t>Difference (ft) (NAVD 88 minus NGVD 29)</t>
  </si>
  <si>
    <t>Elevation (NGVD29)</t>
  </si>
  <si>
    <t>http://www.ngs.noaa.gov/cgi-bin/VERTCON/vert_con.prl</t>
  </si>
  <si>
    <t>*Orthometric Height Conversion based on NOAA's National Geodetic Survey online calculator "Vertcon"</t>
  </si>
  <si>
    <t>Datum Shift Calculation from NAVD 88 to NGVD 29</t>
  </si>
  <si>
    <t>Verde River FHA</t>
  </si>
  <si>
    <t>Job No.</t>
  </si>
  <si>
    <t>No.</t>
  </si>
  <si>
    <t>Computation</t>
  </si>
  <si>
    <t>Project</t>
  </si>
  <si>
    <t>Computed</t>
  </si>
  <si>
    <t>Date</t>
  </si>
  <si>
    <t>Subject</t>
  </si>
  <si>
    <t>Checked</t>
  </si>
  <si>
    <t>Task</t>
  </si>
  <si>
    <t>Sheet</t>
  </si>
  <si>
    <t>Of</t>
  </si>
  <si>
    <t>Difference (ft)</t>
  </si>
  <si>
    <t>Datum Shift from NAVD 88 to NGVD 29</t>
  </si>
  <si>
    <t>JNG</t>
  </si>
  <si>
    <t>Location</t>
  </si>
  <si>
    <t>Back Check:</t>
  </si>
  <si>
    <t>(NAVD88 - NGVD29 = Difference)</t>
  </si>
  <si>
    <t>MF</t>
  </si>
  <si>
    <t>Bitter Creek</t>
  </si>
  <si>
    <t>Deception Wash</t>
  </si>
  <si>
    <t>Tributaries</t>
  </si>
  <si>
    <t>Del Monte Wash</t>
  </si>
  <si>
    <t>Railroad Wash</t>
  </si>
  <si>
    <t>Silver Springs Gulch</t>
  </si>
  <si>
    <t>89A and Oak Wash</t>
  </si>
  <si>
    <t>Zalesky Wash</t>
  </si>
  <si>
    <t>Cherry Creek</t>
  </si>
  <si>
    <t>Copper Canyon Wash</t>
  </si>
  <si>
    <t>Lucky Canyon Wash</t>
  </si>
  <si>
    <t>100-yr Water Surface Elevation (ft) NAVD88</t>
  </si>
  <si>
    <t>Cross Section Reference</t>
  </si>
  <si>
    <t>a trib to Cottonwood Ditch, not VR</t>
  </si>
  <si>
    <t>100-yr Water Surface Elevation (ft) NGVD29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</si>
</sst>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000"/>
    <numFmt numFmtId="166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4"/>
      <name val="MS Sans Serif"/>
      <family val="2"/>
    </font>
    <font>
      <sz val="100"/>
      <name val="hdr"/>
      <family val="5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/>
    <xf numFmtId="0" fontId="2" fillId="0" borderId="7" xfId="0" applyFont="1" applyBorder="1"/>
    <xf numFmtId="0" fontId="0" fillId="0" borderId="8" xfId="0" applyBorder="1"/>
    <xf numFmtId="0" fontId="3" fillId="0" borderId="0" xfId="0" applyFont="1" applyAlignment="1">
      <alignment vertical="center"/>
    </xf>
    <xf numFmtId="0" fontId="4" fillId="0" borderId="0" xfId="0" quotePrefix="1" applyFont="1" applyFill="1" applyAlignment="1">
      <alignment horizontal="left"/>
    </xf>
    <xf numFmtId="0" fontId="0" fillId="0" borderId="8" xfId="0" applyBorder="1" applyAlignment="1">
      <alignment horizontal="left"/>
    </xf>
    <xf numFmtId="14" fontId="0" fillId="0" borderId="8" xfId="0" applyNumberFormat="1" applyBorder="1"/>
    <xf numFmtId="0" fontId="0" fillId="0" borderId="8" xfId="0" quotePrefix="1" applyBorder="1" applyAlignment="1">
      <alignment horizontal="left"/>
    </xf>
    <xf numFmtId="0" fontId="0" fillId="0" borderId="11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1" applyAlignment="1" applyProtection="1"/>
    <xf numFmtId="2" fontId="0" fillId="2" borderId="17" xfId="0" applyNumberFormat="1" applyFill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 wrapText="1"/>
    </xf>
    <xf numFmtId="166" fontId="0" fillId="2" borderId="19" xfId="0" applyNumberFormat="1" applyFill="1" applyBorder="1" applyAlignment="1">
      <alignment horizontal="center" wrapText="1"/>
    </xf>
    <xf numFmtId="166" fontId="0" fillId="0" borderId="20" xfId="0" applyNumberFormat="1" applyBorder="1" applyAlignment="1">
      <alignment horizontal="center" wrapText="1"/>
    </xf>
    <xf numFmtId="166" fontId="0" fillId="0" borderId="7" xfId="0" applyNumberFormat="1" applyBorder="1" applyAlignment="1">
      <alignment horizontal="center" wrapText="1"/>
    </xf>
    <xf numFmtId="166" fontId="0" fillId="2" borderId="20" xfId="0" applyNumberFormat="1" applyFill="1" applyBorder="1" applyAlignment="1">
      <alignment horizontal="center" wrapText="1"/>
    </xf>
    <xf numFmtId="166" fontId="0" fillId="2" borderId="7" xfId="0" applyNumberFormat="1" applyFill="1" applyBorder="1" applyAlignment="1">
      <alignment horizontal="center" wrapText="1"/>
    </xf>
    <xf numFmtId="166" fontId="0" fillId="0" borderId="21" xfId="0" applyNumberFormat="1" applyBorder="1" applyAlignment="1">
      <alignment horizontal="center" wrapText="1"/>
    </xf>
    <xf numFmtId="166" fontId="0" fillId="0" borderId="22" xfId="0" applyNumberFormat="1" applyBorder="1" applyAlignment="1">
      <alignment horizontal="center" wrapText="1"/>
    </xf>
    <xf numFmtId="166" fontId="0" fillId="0" borderId="18" xfId="0" applyNumberForma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gs.noaa.gov/cgi-bin/VERTCON/vert_con.p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34"/>
  <sheetViews>
    <sheetView tabSelected="1" view="pageBreakPreview" zoomScaleNormal="100" zoomScaleSheetLayoutView="100" workbookViewId="0">
      <selection activeCell="K10" sqref="K10"/>
    </sheetView>
  </sheetViews>
  <sheetFormatPr defaultRowHeight="15"/>
  <cols>
    <col min="1" max="1" width="8.28515625" customWidth="1"/>
    <col min="2" max="2" width="19.7109375" customWidth="1"/>
    <col min="3" max="3" width="10" bestFit="1" customWidth="1"/>
    <col min="4" max="4" width="12.7109375" bestFit="1" customWidth="1"/>
    <col min="5" max="5" width="16.7109375" customWidth="1"/>
    <col min="6" max="6" width="12.7109375" customWidth="1"/>
    <col min="7" max="7" width="13.28515625" customWidth="1"/>
    <col min="8" max="8" width="14.140625" customWidth="1"/>
    <col min="9" max="9" width="12.42578125" customWidth="1"/>
    <col min="10" max="10" width="18.28515625" customWidth="1"/>
  </cols>
  <sheetData>
    <row r="3" spans="1:14">
      <c r="A3" s="1"/>
      <c r="D3" s="2" t="s">
        <v>14</v>
      </c>
      <c r="E3" s="3">
        <v>114474</v>
      </c>
      <c r="F3" s="3"/>
      <c r="G3" s="2" t="s">
        <v>15</v>
      </c>
      <c r="H3" s="3"/>
    </row>
    <row r="4" spans="1:14" ht="45.75" customHeight="1">
      <c r="A4" s="4" t="s">
        <v>16</v>
      </c>
      <c r="F4" s="5"/>
    </row>
    <row r="5" spans="1:14">
      <c r="A5" s="2" t="s">
        <v>17</v>
      </c>
      <c r="B5" s="3" t="s">
        <v>13</v>
      </c>
      <c r="C5" s="6"/>
      <c r="D5" s="3"/>
      <c r="E5" s="2" t="s">
        <v>18</v>
      </c>
      <c r="F5" s="3" t="s">
        <v>27</v>
      </c>
      <c r="G5" s="2" t="s">
        <v>19</v>
      </c>
      <c r="H5" s="7">
        <v>40452</v>
      </c>
    </row>
    <row r="7" spans="1:14">
      <c r="A7" s="2" t="s">
        <v>20</v>
      </c>
      <c r="B7" s="3" t="s">
        <v>26</v>
      </c>
      <c r="C7" s="3"/>
      <c r="D7" s="3"/>
      <c r="E7" s="2" t="s">
        <v>21</v>
      </c>
      <c r="F7" s="3" t="s">
        <v>31</v>
      </c>
      <c r="G7" s="2" t="s">
        <v>19</v>
      </c>
      <c r="H7" s="7">
        <v>40452</v>
      </c>
    </row>
    <row r="8" spans="1:14" ht="14.25" customHeight="1"/>
    <row r="9" spans="1:14">
      <c r="A9" s="2" t="s">
        <v>22</v>
      </c>
      <c r="B9" s="3" t="s">
        <v>34</v>
      </c>
      <c r="C9" s="3"/>
      <c r="D9" s="3"/>
      <c r="E9" s="2" t="s">
        <v>23</v>
      </c>
      <c r="F9" s="8">
        <v>1</v>
      </c>
      <c r="G9" s="2" t="s">
        <v>24</v>
      </c>
      <c r="H9" s="3">
        <v>1</v>
      </c>
    </row>
    <row r="14" spans="1:14" ht="15.75" thickBot="1">
      <c r="B14" t="s">
        <v>12</v>
      </c>
      <c r="L14" t="s">
        <v>29</v>
      </c>
      <c r="M14" t="s">
        <v>30</v>
      </c>
    </row>
    <row r="15" spans="1:14" ht="60.75" thickBot="1">
      <c r="B15" s="21" t="s">
        <v>28</v>
      </c>
      <c r="C15" s="22" t="s">
        <v>3</v>
      </c>
      <c r="D15" s="22" t="s">
        <v>4</v>
      </c>
      <c r="E15" s="23" t="s">
        <v>8</v>
      </c>
      <c r="F15" s="36" t="s">
        <v>43</v>
      </c>
      <c r="G15" s="36" t="s">
        <v>46</v>
      </c>
      <c r="H15" s="27" t="s">
        <v>44</v>
      </c>
      <c r="L15" s="25" t="s">
        <v>7</v>
      </c>
      <c r="M15" s="25" t="s">
        <v>9</v>
      </c>
      <c r="N15" s="25" t="s">
        <v>25</v>
      </c>
    </row>
    <row r="16" spans="1:14">
      <c r="B16" s="9" t="s">
        <v>2</v>
      </c>
      <c r="C16" s="15">
        <v>34.794800000000002</v>
      </c>
      <c r="D16" s="18">
        <v>-112.0517</v>
      </c>
      <c r="E16" s="10">
        <v>2.48</v>
      </c>
      <c r="F16" s="37"/>
      <c r="G16" s="38"/>
      <c r="H16" s="28"/>
      <c r="L16" s="24">
        <v>3384.8820000000001</v>
      </c>
      <c r="M16" s="24">
        <v>3382.402</v>
      </c>
      <c r="N16" s="24">
        <f>L16-M16</f>
        <v>2.4800000000000182</v>
      </c>
    </row>
    <row r="17" spans="2:14">
      <c r="B17" s="9" t="s">
        <v>32</v>
      </c>
      <c r="C17" s="15">
        <v>34.776589999999999</v>
      </c>
      <c r="D17" s="18">
        <v>-112.04769400000001</v>
      </c>
      <c r="E17" s="10">
        <f>0.758*3.281</f>
        <v>2.4869980000000003</v>
      </c>
      <c r="F17" s="37">
        <v>3373</v>
      </c>
      <c r="G17" s="38">
        <f>F17-E17</f>
        <v>3370.5130020000001</v>
      </c>
      <c r="H17" s="28">
        <v>203286.39999999999</v>
      </c>
      <c r="L17" s="24"/>
      <c r="M17" s="24"/>
      <c r="N17" s="24"/>
    </row>
    <row r="18" spans="2:14">
      <c r="B18" s="9" t="s">
        <v>33</v>
      </c>
      <c r="C18" s="15">
        <v>34.770069999999997</v>
      </c>
      <c r="D18" s="18">
        <v>-112.04345000000001</v>
      </c>
      <c r="E18" s="10">
        <f>0.758*3.281</f>
        <v>2.4869980000000003</v>
      </c>
      <c r="F18" s="37">
        <v>3360.4</v>
      </c>
      <c r="G18" s="38">
        <f t="shared" ref="G18:G29" si="0">F18-E18</f>
        <v>3357.9130020000002</v>
      </c>
      <c r="H18" s="28">
        <v>200496.2</v>
      </c>
      <c r="L18" s="24"/>
      <c r="M18" s="24"/>
      <c r="N18" s="24"/>
    </row>
    <row r="19" spans="2:14">
      <c r="B19" s="9" t="s">
        <v>35</v>
      </c>
      <c r="C19" s="15">
        <v>34.749789999999997</v>
      </c>
      <c r="D19" s="18">
        <v>-112.022459</v>
      </c>
      <c r="E19" s="10">
        <f>0.751*3.281</f>
        <v>2.4640310000000003</v>
      </c>
      <c r="F19" s="37">
        <v>3301</v>
      </c>
      <c r="G19" s="38">
        <f t="shared" si="0"/>
        <v>3298.535969</v>
      </c>
      <c r="H19" s="28">
        <v>184998.1</v>
      </c>
      <c r="L19" s="24"/>
      <c r="M19" s="24"/>
      <c r="N19" s="24"/>
    </row>
    <row r="20" spans="2:14" hidden="1">
      <c r="B20" s="31" t="s">
        <v>36</v>
      </c>
      <c r="C20" s="32">
        <v>34.74588</v>
      </c>
      <c r="D20" s="33">
        <v>-112.014284</v>
      </c>
      <c r="E20" s="34">
        <f>0.748*3.281</f>
        <v>2.4541880000000003</v>
      </c>
      <c r="F20" s="39"/>
      <c r="G20" s="40">
        <f t="shared" si="0"/>
        <v>-2.4541880000000003</v>
      </c>
      <c r="H20" s="35"/>
      <c r="I20" t="s">
        <v>45</v>
      </c>
      <c r="L20" s="24"/>
      <c r="M20" s="24"/>
      <c r="N20" s="24"/>
    </row>
    <row r="21" spans="2:14">
      <c r="B21" s="9" t="s">
        <v>37</v>
      </c>
      <c r="C21" s="15">
        <v>34.732570000000003</v>
      </c>
      <c r="D21" s="18">
        <v>-111.99902</v>
      </c>
      <c r="E21" s="10">
        <f>0.74*3.281</f>
        <v>2.42794</v>
      </c>
      <c r="F21" s="37">
        <v>3274.7</v>
      </c>
      <c r="G21" s="38">
        <f t="shared" si="0"/>
        <v>3272.2720599999998</v>
      </c>
      <c r="H21" s="28">
        <v>169497.8</v>
      </c>
      <c r="L21" s="24"/>
      <c r="M21" s="24"/>
      <c r="N21" s="24"/>
    </row>
    <row r="22" spans="2:14">
      <c r="B22" s="11" t="s">
        <v>38</v>
      </c>
      <c r="C22" s="16">
        <v>34.721200000000003</v>
      </c>
      <c r="D22" s="19">
        <v>-111.99066000000001</v>
      </c>
      <c r="E22" s="12">
        <v>2.4249999999999998</v>
      </c>
      <c r="F22" s="41">
        <v>3268.6</v>
      </c>
      <c r="G22" s="38">
        <f t="shared" si="0"/>
        <v>3266.1749999999997</v>
      </c>
      <c r="H22" s="29">
        <v>163761.9</v>
      </c>
    </row>
    <row r="23" spans="2:14">
      <c r="B23" s="11" t="s">
        <v>39</v>
      </c>
      <c r="C23" s="16">
        <v>34.717959999999998</v>
      </c>
      <c r="D23" s="19">
        <v>-111.989554</v>
      </c>
      <c r="E23" s="12">
        <f>3.281*0.738</f>
        <v>2.4213780000000003</v>
      </c>
      <c r="F23" s="41">
        <v>3266.4</v>
      </c>
      <c r="G23" s="38">
        <f t="shared" si="0"/>
        <v>3263.9786220000001</v>
      </c>
      <c r="H23" s="29">
        <v>162612.4</v>
      </c>
    </row>
    <row r="24" spans="2:14">
      <c r="B24" s="11" t="s">
        <v>0</v>
      </c>
      <c r="C24" s="16">
        <v>34.707124999999998</v>
      </c>
      <c r="D24" s="19">
        <v>-111.97198</v>
      </c>
      <c r="E24" s="12">
        <v>2.4049999999999998</v>
      </c>
      <c r="F24" s="41">
        <v>3202.7</v>
      </c>
      <c r="G24" s="38">
        <f t="shared" si="0"/>
        <v>3200.2949999999996</v>
      </c>
      <c r="H24" s="29">
        <v>126186.9</v>
      </c>
    </row>
    <row r="25" spans="2:14">
      <c r="B25" s="11" t="s">
        <v>40</v>
      </c>
      <c r="C25" s="16">
        <v>34.630769999999998</v>
      </c>
      <c r="D25" s="19">
        <v>-111.91798199999999</v>
      </c>
      <c r="E25" s="12">
        <f>3.281*0.727</f>
        <v>2.3852869999999999</v>
      </c>
      <c r="F25" s="41">
        <v>3166.8</v>
      </c>
      <c r="G25" s="38">
        <f t="shared" si="0"/>
        <v>3164.4147130000001</v>
      </c>
      <c r="H25" s="29">
        <v>105745.9</v>
      </c>
    </row>
    <row r="26" spans="2:14">
      <c r="B26" s="11" t="s">
        <v>1</v>
      </c>
      <c r="C26" s="16">
        <v>34.573757999999998</v>
      </c>
      <c r="D26" s="19">
        <v>-111.85457</v>
      </c>
      <c r="E26" s="12">
        <f>3.281*0.714</f>
        <v>2.3426339999999999</v>
      </c>
      <c r="F26" s="41">
        <v>3094</v>
      </c>
      <c r="G26" s="38">
        <f t="shared" si="0"/>
        <v>3091.6573659999999</v>
      </c>
      <c r="H26" s="29">
        <v>63202.94</v>
      </c>
    </row>
    <row r="27" spans="2:14">
      <c r="B27" s="11" t="s">
        <v>41</v>
      </c>
      <c r="C27" s="16">
        <v>34.542830000000002</v>
      </c>
      <c r="D27" s="19">
        <v>-111.86574299999999</v>
      </c>
      <c r="E27" s="12">
        <f>3.281*0.725</f>
        <v>2.3787250000000002</v>
      </c>
      <c r="F27" s="41">
        <v>3064.5</v>
      </c>
      <c r="G27" s="38">
        <f t="shared" si="0"/>
        <v>3062.121275</v>
      </c>
      <c r="H27" s="29">
        <v>45248.06</v>
      </c>
    </row>
    <row r="28" spans="2:14">
      <c r="B28" s="11" t="s">
        <v>42</v>
      </c>
      <c r="C28" s="16">
        <v>34.538510000000002</v>
      </c>
      <c r="D28" s="19">
        <v>-111.868538</v>
      </c>
      <c r="E28" s="12">
        <f>3.281*0.731</f>
        <v>2.3984109999999998</v>
      </c>
      <c r="F28" s="41">
        <v>3061.3</v>
      </c>
      <c r="G28" s="38">
        <f t="shared" si="0"/>
        <v>3058.9015890000001</v>
      </c>
      <c r="H28" s="29">
        <v>42547.58</v>
      </c>
    </row>
    <row r="29" spans="2:14">
      <c r="B29" s="11" t="s">
        <v>5</v>
      </c>
      <c r="C29" s="16">
        <v>34.504289999999997</v>
      </c>
      <c r="D29" s="19">
        <v>-111.83075599999999</v>
      </c>
      <c r="E29" s="12">
        <f>3.281*0.716</f>
        <v>2.3491960000000001</v>
      </c>
      <c r="F29" s="41">
        <v>3022</v>
      </c>
      <c r="G29" s="38">
        <f t="shared" si="0"/>
        <v>3019.6508039999999</v>
      </c>
      <c r="H29" s="29">
        <v>19947.810000000001</v>
      </c>
    </row>
    <row r="30" spans="2:14" ht="15.75" thickBot="1">
      <c r="B30" s="13" t="s">
        <v>6</v>
      </c>
      <c r="C30" s="17">
        <v>34.477870000000003</v>
      </c>
      <c r="D30" s="20">
        <v>-111.80026530000001</v>
      </c>
      <c r="E30" s="14">
        <v>2.2869999999999999</v>
      </c>
      <c r="F30" s="42"/>
      <c r="G30" s="43"/>
      <c r="H30" s="30"/>
    </row>
    <row r="33" spans="2:2">
      <c r="B33" t="s">
        <v>11</v>
      </c>
    </row>
    <row r="34" spans="2:2">
      <c r="B34" s="26" t="s">
        <v>10</v>
      </c>
    </row>
  </sheetData>
  <hyperlinks>
    <hyperlink ref="B34" r:id="rId1"/>
  </hyperlinks>
  <pageMargins left="0.7" right="0.7" top="0.75" bottom="0.75" header="0.3" footer="0.3"/>
  <pageSetup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 (2)</vt:lpstr>
      <vt:lpstr>Sheet2</vt:lpstr>
      <vt:lpstr>Sheet3</vt:lpstr>
      <vt:lpstr>'Sheet1 (2)'!Print_Area</vt:lpstr>
    </vt:vector>
  </TitlesOfParts>
  <Company>HDR,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Gagnon</dc:creator>
  <cp:lastModifiedBy>mfountai</cp:lastModifiedBy>
  <cp:lastPrinted>2010-11-28T17:12:13Z</cp:lastPrinted>
  <dcterms:created xsi:type="dcterms:W3CDTF">2010-01-20T22:06:29Z</dcterms:created>
  <dcterms:modified xsi:type="dcterms:W3CDTF">2010-11-28T19:17:45Z</dcterms:modified>
</cp:coreProperties>
</file>